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DF14591E-764E-41A7-BD16-D613DB4CB88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  <sheet name="List1" sheetId="5" r:id="rId2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S54" i="3"/>
  <c r="V54" i="3" s="1"/>
  <c r="S53" i="3"/>
  <c r="V53" i="3" s="1"/>
  <c r="S52" i="3"/>
  <c r="V52" i="3" s="1"/>
  <c r="Y52" i="3" s="1"/>
  <c r="S51" i="3"/>
  <c r="V51" i="3" s="1"/>
  <c r="Y51" i="3" s="1"/>
  <c r="S50" i="3"/>
  <c r="V50" i="3" s="1"/>
  <c r="Y50" i="3" s="1"/>
  <c r="M54" i="3"/>
  <c r="M53" i="3"/>
  <c r="M52" i="3"/>
  <c r="G53" i="3"/>
  <c r="G54" i="3"/>
  <c r="Z39" i="3"/>
  <c r="X39" i="3"/>
  <c r="W39" i="3"/>
  <c r="V39" i="3"/>
  <c r="Y38" i="3"/>
  <c r="Y37" i="3"/>
  <c r="Y36" i="3"/>
  <c r="Y35" i="3"/>
  <c r="Y34" i="3"/>
  <c r="Y33" i="3"/>
  <c r="Y32" i="3"/>
  <c r="Y31" i="3"/>
  <c r="Y30" i="3"/>
  <c r="Y29" i="3"/>
  <c r="Y28" i="3"/>
  <c r="W40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<sst xmlns="http://schemas.openxmlformats.org/spreadsheetml/2006/main" count="221" uniqueCount="111">
  <si>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</si>
  <si>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</si>
  <si>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</si>
  <si>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</si>
  <si>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</si>
  <si>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</si>
  <si>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</si>
  <si>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</si>
  <si>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</si>
  <si>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</si>
  <si>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</si>
  <si>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</si>
  <si>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</si>
  <si>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</si>
  <si>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</si>
  <si>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</si>
  <si>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</si>
  <si>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</si>
  <si>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</si>
  <si>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</si>
  <si>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</si>
  <si>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</si>
  <si>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</si>
  <si>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</si>
  <si>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</si>
  <si>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</si>
  <si>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</si>
  <si>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</si>
  <si>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</si>
  <si>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</si>
  <si>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</si>
  <si>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</si>
  <si>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</si>
  <si>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</si>
  <si>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</si>
  <si>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</si>
  <si>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</si>
  <si>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</si>
  <si>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</si>
  <si>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</si>
  <si>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</si>
  <si>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</si>
  <si>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</si>
  <si>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</si>
  <si>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</si>
  <si>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</si>
  <si>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</si>
  <si>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</si>
  <si>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</si>
  <si>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</si>
  <si>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</si>
  <si>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</si>
  <si>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</si>
  <si>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</si>
  <si>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</si>
  <si>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</si>
  <si>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</si>
  <si>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</si>
  <si>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</si>
  <si>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</si>
  <si>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</si>
  <si>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</si>
  <si>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</si>
  <si>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</si>
  <si>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</si>
  <si>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</si>
  <si>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</si>
  <si>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</si>
  <si>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</si>
  <si>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</si>
  <si>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</si>
  <si>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</si>
  <si>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</si>
  <si>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</si>
  <si>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</si>
  <si>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</si>
  <si>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</si>
  <si>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</si>
  <si>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</si>
  <si>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</si>
  <si>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</si>
  <si>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</si>
  <si>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</si>
  <si>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</si>
  <si>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</si>
  <si>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</si>
  <si>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</si>
  <si>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</si>
  <si>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</si>
  <si>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</si>
  <si>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</si>
  <si>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</si>
  <si>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</si>
  <si>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</si>
  <si>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</si>
  <si>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</si>
  <si>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</si>
  <si>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</si>
  <si>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</si>
  <si>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</si>
  <si>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</si>
  <si>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</si>
  <si>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</si>
  <si>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</si>
  <si>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</si>
  <si>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</si>
  <si>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Chomutov, Akademika Heyrovského 4539</t>
  </si>
  <si>
    <t>Chomutov, Akademika Heyrovského 4539</t>
  </si>
  <si>
    <t xml:space="preserve">Provozní příspěvek, který byl na letošní rok snížen vzhledem ke corona krizi, byl ponechán v původní výši z předešlých požadavků na rozpočtový výhled z důvodu plánovaného zdražení energií a vyšším odpisům. </t>
  </si>
  <si>
    <t>Mgr. Miloš Zelenka</t>
  </si>
  <si>
    <t>Alena Bažantová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</si>
</sst>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3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11" borderId="51" xfId="0" applyNumberFormat="1" applyFill="1" applyBorder="1" applyAlignment="1" applyProtection="1">
      <alignment horizontal="right"/>
    </xf>
    <xf numFmtId="164" fontId="0" fillId="11" borderId="49" xfId="0" applyNumberFormat="1" applyFill="1" applyBorder="1" applyAlignment="1" applyProtection="1">
      <alignment horizontal="right"/>
    </xf>
    <xf numFmtId="164" fontId="0" fillId="0" borderId="23" xfId="0" applyNumberFormat="1" applyBorder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="80" zoomScaleNormal="80" zoomScaleSheetLayoutView="80" workbookViewId="0">
      <selection activeCell="C79" sqref="C7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17.7109375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17.7109375" style="1" customWidth="1"/>
    <col min="14" max="14" width="13.28515625" customWidth="1"/>
    <col min="15" max="15" width="11.28515625" customWidth="1"/>
    <col min="16" max="16" width="14.5703125" customWidth="1"/>
    <col min="17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17.71093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7" t="s">
        <v>106</v>
      </c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46789758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8" t="s">
        <v>107</v>
      </c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96" t="s">
        <v>37</v>
      </c>
      <c r="C10" s="213" t="s">
        <v>38</v>
      </c>
      <c r="D10" s="171" t="s">
        <v>101</v>
      </c>
      <c r="E10" s="172"/>
      <c r="F10" s="172"/>
      <c r="G10" s="172"/>
      <c r="H10" s="172"/>
      <c r="I10" s="173"/>
      <c r="J10" s="171" t="s">
        <v>102</v>
      </c>
      <c r="K10" s="172"/>
      <c r="L10" s="172"/>
      <c r="M10" s="172"/>
      <c r="N10" s="172"/>
      <c r="O10" s="173"/>
      <c r="P10" s="171" t="s">
        <v>103</v>
      </c>
      <c r="Q10" s="172"/>
      <c r="R10" s="172"/>
      <c r="S10" s="172"/>
      <c r="T10" s="172"/>
      <c r="U10" s="173"/>
      <c r="V10" s="171" t="s">
        <v>104</v>
      </c>
      <c r="W10" s="172"/>
      <c r="X10" s="172"/>
      <c r="Y10" s="172"/>
      <c r="Z10" s="172"/>
      <c r="AA10" s="173"/>
      <c r="AB10" s="220" t="s">
        <v>105</v>
      </c>
      <c r="AC10" s="4"/>
      <c r="AD10" s="4"/>
    </row>
    <row r="11" spans="1:30" ht="30.75" customHeight="1" thickBot="1" x14ac:dyDescent="0.3">
      <c r="A11" s="5"/>
      <c r="B11" s="197"/>
      <c r="C11" s="214"/>
      <c r="D11" s="174" t="s">
        <v>39</v>
      </c>
      <c r="E11" s="175"/>
      <c r="F11" s="175"/>
      <c r="G11" s="176"/>
      <c r="H11" s="9" t="s">
        <v>40</v>
      </c>
      <c r="I11" s="9" t="s">
        <v>61</v>
      </c>
      <c r="J11" s="174" t="s">
        <v>39</v>
      </c>
      <c r="K11" s="175"/>
      <c r="L11" s="175"/>
      <c r="M11" s="176"/>
      <c r="N11" s="9" t="s">
        <v>40</v>
      </c>
      <c r="O11" s="9" t="s">
        <v>61</v>
      </c>
      <c r="P11" s="174" t="s">
        <v>39</v>
      </c>
      <c r="Q11" s="175"/>
      <c r="R11" s="175"/>
      <c r="S11" s="176"/>
      <c r="T11" s="9" t="s">
        <v>40</v>
      </c>
      <c r="U11" s="9" t="s">
        <v>61</v>
      </c>
      <c r="V11" s="174" t="s">
        <v>39</v>
      </c>
      <c r="W11" s="175"/>
      <c r="X11" s="175"/>
      <c r="Y11" s="176"/>
      <c r="Z11" s="9" t="s">
        <v>40</v>
      </c>
      <c r="AA11" s="9" t="s">
        <v>61</v>
      </c>
      <c r="AB11" s="221"/>
      <c r="AC11" s="4"/>
      <c r="AD11" s="4"/>
    </row>
    <row r="12" spans="1:30" ht="15.75" customHeight="1" thickBot="1" x14ac:dyDescent="0.3">
      <c r="A12" s="5"/>
      <c r="B12" s="197"/>
      <c r="C12" s="215"/>
      <c r="D12" s="177" t="s">
        <v>62</v>
      </c>
      <c r="E12" s="178"/>
      <c r="F12" s="178"/>
      <c r="G12" s="178"/>
      <c r="H12" s="178"/>
      <c r="I12" s="179"/>
      <c r="J12" s="177" t="s">
        <v>62</v>
      </c>
      <c r="K12" s="178"/>
      <c r="L12" s="178"/>
      <c r="M12" s="178"/>
      <c r="N12" s="178"/>
      <c r="O12" s="179"/>
      <c r="P12" s="177" t="s">
        <v>62</v>
      </c>
      <c r="Q12" s="178"/>
      <c r="R12" s="178"/>
      <c r="S12" s="178"/>
      <c r="T12" s="178"/>
      <c r="U12" s="179"/>
      <c r="V12" s="177" t="s">
        <v>62</v>
      </c>
      <c r="W12" s="178"/>
      <c r="X12" s="178"/>
      <c r="Y12" s="178"/>
      <c r="Z12" s="178"/>
      <c r="AA12" s="179"/>
      <c r="AB12" s="221"/>
      <c r="AC12" s="4"/>
      <c r="AD12" s="4"/>
    </row>
    <row r="13" spans="1:30" ht="15.75" customHeight="1" thickBot="1" x14ac:dyDescent="0.3">
      <c r="A13" s="5"/>
      <c r="B13" s="198"/>
      <c r="C13" s="216"/>
      <c r="D13" s="180" t="s">
        <v>57</v>
      </c>
      <c r="E13" s="181"/>
      <c r="F13" s="181"/>
      <c r="G13" s="182" t="s">
        <v>63</v>
      </c>
      <c r="H13" s="184" t="s">
        <v>66</v>
      </c>
      <c r="I13" s="186" t="s">
        <v>62</v>
      </c>
      <c r="J13" s="180" t="s">
        <v>57</v>
      </c>
      <c r="K13" s="181"/>
      <c r="L13" s="181"/>
      <c r="M13" s="182" t="s">
        <v>63</v>
      </c>
      <c r="N13" s="184" t="s">
        <v>66</v>
      </c>
      <c r="O13" s="186" t="s">
        <v>62</v>
      </c>
      <c r="P13" s="180" t="s">
        <v>57</v>
      </c>
      <c r="Q13" s="181"/>
      <c r="R13" s="181"/>
      <c r="S13" s="182" t="s">
        <v>63</v>
      </c>
      <c r="T13" s="184" t="s">
        <v>66</v>
      </c>
      <c r="U13" s="186" t="s">
        <v>62</v>
      </c>
      <c r="V13" s="180" t="s">
        <v>57</v>
      </c>
      <c r="W13" s="181"/>
      <c r="X13" s="181"/>
      <c r="Y13" s="182" t="s">
        <v>63</v>
      </c>
      <c r="Z13" s="184" t="s">
        <v>66</v>
      </c>
      <c r="AA13" s="186" t="s">
        <v>62</v>
      </c>
      <c r="AB13" s="221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83"/>
      <c r="H14" s="185"/>
      <c r="I14" s="187"/>
      <c r="J14" s="142" t="s">
        <v>58</v>
      </c>
      <c r="K14" s="143" t="s">
        <v>91</v>
      </c>
      <c r="L14" s="143" t="s">
        <v>59</v>
      </c>
      <c r="M14" s="183"/>
      <c r="N14" s="185"/>
      <c r="O14" s="187"/>
      <c r="P14" s="142" t="s">
        <v>58</v>
      </c>
      <c r="Q14" s="143" t="s">
        <v>91</v>
      </c>
      <c r="R14" s="143" t="s">
        <v>59</v>
      </c>
      <c r="S14" s="183"/>
      <c r="T14" s="185"/>
      <c r="U14" s="187"/>
      <c r="V14" s="142" t="s">
        <v>58</v>
      </c>
      <c r="W14" s="143" t="s">
        <v>91</v>
      </c>
      <c r="X14" s="143" t="s">
        <v>59</v>
      </c>
      <c r="Y14" s="183"/>
      <c r="Z14" s="185"/>
      <c r="AA14" s="187"/>
      <c r="AB14" s="222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65" t="s">
        <v>88</v>
      </c>
      <c r="E15" s="13"/>
      <c r="F15" s="56">
        <v>1163</v>
      </c>
      <c r="G15" s="63">
        <f>SUM(D15:F15)</f>
        <v>1163</v>
      </c>
      <c r="H15" s="66">
        <v>0</v>
      </c>
      <c r="I15" s="14">
        <f>G15+H15</f>
        <v>1163</v>
      </c>
      <c r="J15" s="12">
        <v>0</v>
      </c>
      <c r="K15" s="13"/>
      <c r="L15" s="56">
        <v>2400</v>
      </c>
      <c r="M15" s="63">
        <f t="shared" ref="M15:M23" si="0">SUM(J15:L15)</f>
        <v>2400</v>
      </c>
      <c r="N15" s="66">
        <v>0</v>
      </c>
      <c r="O15" s="14">
        <f>M15+N15</f>
        <v>2400</v>
      </c>
      <c r="P15" s="12"/>
      <c r="Q15" s="13"/>
      <c r="R15" s="56">
        <v>638</v>
      </c>
      <c r="S15" s="63">
        <f>SUM(P15:R15)</f>
        <v>638</v>
      </c>
      <c r="T15" s="66">
        <v>0</v>
      </c>
      <c r="U15" s="14">
        <f>S15+T15</f>
        <v>638</v>
      </c>
      <c r="V15" s="12"/>
      <c r="W15" s="13"/>
      <c r="X15" s="56">
        <v>2400</v>
      </c>
      <c r="Y15" s="63">
        <f>SUM(V15:X15)</f>
        <v>2400</v>
      </c>
      <c r="Z15" s="66">
        <v>0</v>
      </c>
      <c r="AA15" s="14">
        <f>Y15+Z15</f>
        <v>2400</v>
      </c>
      <c r="AB15" s="148">
        <f>(AA15/O15)</f>
        <v>1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3910</v>
      </c>
      <c r="E16" s="16"/>
      <c r="F16" s="16"/>
      <c r="G16" s="64">
        <f t="shared" ref="G16:G23" si="1">SUM(D16:F16)</f>
        <v>3910</v>
      </c>
      <c r="H16" s="67"/>
      <c r="I16" s="14">
        <f t="shared" ref="I16:I23" si="2">G16+H16</f>
        <v>3910</v>
      </c>
      <c r="J16" s="57">
        <v>3959.4</v>
      </c>
      <c r="K16" s="16"/>
      <c r="L16" s="16"/>
      <c r="M16" s="64">
        <f t="shared" si="0"/>
        <v>3959.4</v>
      </c>
      <c r="N16" s="67"/>
      <c r="O16" s="14">
        <f t="shared" ref="O16:O20" si="3">M16+N16</f>
        <v>3959.4</v>
      </c>
      <c r="P16" s="57">
        <v>1979.7</v>
      </c>
      <c r="Q16" s="16"/>
      <c r="R16" s="16"/>
      <c r="S16" s="64">
        <f t="shared" ref="S16:S23" si="4">SUM(P16:R16)</f>
        <v>1979.7</v>
      </c>
      <c r="T16" s="67"/>
      <c r="U16" s="14">
        <f t="shared" ref="U16:U20" si="5">S16+T16</f>
        <v>1979.7</v>
      </c>
      <c r="V16" s="57">
        <v>4300</v>
      </c>
      <c r="W16" s="16"/>
      <c r="X16" s="16"/>
      <c r="Y16" s="64">
        <f t="shared" ref="Y16:Y23" si="6">SUM(V16:X16)</f>
        <v>4300</v>
      </c>
      <c r="Z16" s="67"/>
      <c r="AA16" s="14">
        <f t="shared" ref="AA16:AA20" si="7">Y16+Z16</f>
        <v>4300</v>
      </c>
      <c r="AB16" s="148">
        <f t="shared" ref="AB16:AB24" si="8">(AA16/O16)</f>
        <v>1.0860231348184068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314.8</v>
      </c>
      <c r="E17" s="17"/>
      <c r="F17" s="17"/>
      <c r="G17" s="64">
        <f t="shared" si="1"/>
        <v>314.8</v>
      </c>
      <c r="H17" s="68"/>
      <c r="I17" s="14">
        <f t="shared" si="2"/>
        <v>314.8</v>
      </c>
      <c r="J17" s="58">
        <v>419.5</v>
      </c>
      <c r="K17" s="17"/>
      <c r="L17" s="17"/>
      <c r="M17" s="64">
        <f t="shared" si="0"/>
        <v>419.5</v>
      </c>
      <c r="N17" s="68"/>
      <c r="O17" s="14">
        <f t="shared" si="3"/>
        <v>419.5</v>
      </c>
      <c r="P17" s="58">
        <v>209.7</v>
      </c>
      <c r="Q17" s="17"/>
      <c r="R17" s="17"/>
      <c r="S17" s="64">
        <f t="shared" si="4"/>
        <v>209.7</v>
      </c>
      <c r="T17" s="68"/>
      <c r="U17" s="14">
        <f t="shared" si="5"/>
        <v>209.7</v>
      </c>
      <c r="V17" s="58">
        <v>420</v>
      </c>
      <c r="W17" s="17"/>
      <c r="X17" s="17"/>
      <c r="Y17" s="64">
        <f t="shared" si="6"/>
        <v>420</v>
      </c>
      <c r="Z17" s="68"/>
      <c r="AA17" s="14">
        <f t="shared" si="7"/>
        <v>420</v>
      </c>
      <c r="AB17" s="148">
        <f t="shared" si="8"/>
        <v>1.0011918951132301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66" t="s">
        <v>88</v>
      </c>
      <c r="E18" s="59">
        <v>35673</v>
      </c>
      <c r="F18" s="17"/>
      <c r="G18" s="64">
        <f t="shared" si="1"/>
        <v>35673</v>
      </c>
      <c r="H18" s="66"/>
      <c r="I18" s="14">
        <f t="shared" si="2"/>
        <v>35673</v>
      </c>
      <c r="J18" s="18"/>
      <c r="K18" s="59">
        <v>38718</v>
      </c>
      <c r="L18" s="17"/>
      <c r="M18" s="64">
        <f t="shared" si="0"/>
        <v>38718</v>
      </c>
      <c r="N18" s="66"/>
      <c r="O18" s="14">
        <f t="shared" si="3"/>
        <v>38718</v>
      </c>
      <c r="P18" s="18"/>
      <c r="Q18" s="59">
        <v>19359</v>
      </c>
      <c r="R18" s="17"/>
      <c r="S18" s="64">
        <f t="shared" si="4"/>
        <v>19359</v>
      </c>
      <c r="T18" s="66"/>
      <c r="U18" s="14">
        <f t="shared" si="5"/>
        <v>19359</v>
      </c>
      <c r="V18" s="18"/>
      <c r="W18" s="59">
        <v>42540</v>
      </c>
      <c r="X18" s="17"/>
      <c r="Y18" s="64">
        <f t="shared" si="6"/>
        <v>42540</v>
      </c>
      <c r="Z18" s="66"/>
      <c r="AA18" s="14">
        <f t="shared" si="7"/>
        <v>42540</v>
      </c>
      <c r="AB18" s="148">
        <f t="shared" si="8"/>
        <v>1.0987137765380444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>
        <v>43.9</v>
      </c>
      <c r="E19" s="17"/>
      <c r="F19" s="60"/>
      <c r="G19" s="64">
        <f t="shared" si="1"/>
        <v>43.9</v>
      </c>
      <c r="H19" s="69"/>
      <c r="I19" s="14">
        <f t="shared" si="2"/>
        <v>43.9</v>
      </c>
      <c r="J19" s="19">
        <v>900.4</v>
      </c>
      <c r="K19" s="17"/>
      <c r="L19" s="60"/>
      <c r="M19" s="64">
        <f t="shared" si="0"/>
        <v>900.4</v>
      </c>
      <c r="N19" s="69"/>
      <c r="O19" s="14">
        <f t="shared" si="3"/>
        <v>900.4</v>
      </c>
      <c r="P19" s="19">
        <v>450.2</v>
      </c>
      <c r="Q19" s="17"/>
      <c r="R19" s="60"/>
      <c r="S19" s="64">
        <f t="shared" si="4"/>
        <v>450.2</v>
      </c>
      <c r="T19" s="69"/>
      <c r="U19" s="14">
        <f t="shared" si="5"/>
        <v>450.2</v>
      </c>
      <c r="V19" s="19">
        <v>900.4</v>
      </c>
      <c r="W19" s="17"/>
      <c r="X19" s="60"/>
      <c r="Y19" s="64">
        <f t="shared" si="6"/>
        <v>900.4</v>
      </c>
      <c r="Z19" s="69"/>
      <c r="AA19" s="14">
        <f t="shared" si="7"/>
        <v>900.4</v>
      </c>
      <c r="AB19" s="148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>
        <v>646</v>
      </c>
      <c r="E20" s="16"/>
      <c r="F20" s="61"/>
      <c r="G20" s="64"/>
      <c r="H20" s="167" t="s">
        <v>88</v>
      </c>
      <c r="I20" s="14">
        <v>646</v>
      </c>
      <c r="J20" s="18"/>
      <c r="K20" s="16"/>
      <c r="L20" s="61">
        <v>600</v>
      </c>
      <c r="M20" s="64">
        <f t="shared" si="0"/>
        <v>600</v>
      </c>
      <c r="N20" s="69"/>
      <c r="O20" s="14">
        <f t="shared" si="3"/>
        <v>600</v>
      </c>
      <c r="P20" s="18"/>
      <c r="Q20" s="16">
        <v>334.6</v>
      </c>
      <c r="R20" s="61">
        <v>7.6</v>
      </c>
      <c r="S20" s="64">
        <f t="shared" si="4"/>
        <v>342.20000000000005</v>
      </c>
      <c r="T20" s="69"/>
      <c r="U20" s="14">
        <f t="shared" si="5"/>
        <v>342.20000000000005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8">
        <f t="shared" si="8"/>
        <v>0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/>
      <c r="G21" s="64">
        <f t="shared" si="1"/>
        <v>0</v>
      </c>
      <c r="H21" s="70">
        <v>238</v>
      </c>
      <c r="I21" s="14">
        <f>G21+H21</f>
        <v>238</v>
      </c>
      <c r="J21" s="18"/>
      <c r="K21" s="16"/>
      <c r="L21" s="61"/>
      <c r="M21" s="64">
        <f t="shared" si="0"/>
        <v>0</v>
      </c>
      <c r="N21" s="70">
        <v>280</v>
      </c>
      <c r="O21" s="14">
        <f>M21+N21</f>
        <v>280</v>
      </c>
      <c r="P21" s="18"/>
      <c r="Q21" s="16">
        <v>65.2</v>
      </c>
      <c r="R21" s="61"/>
      <c r="S21" s="64">
        <f t="shared" si="4"/>
        <v>65.2</v>
      </c>
      <c r="T21" s="70">
        <v>36.5</v>
      </c>
      <c r="U21" s="14">
        <f>S21+T21</f>
        <v>101.7</v>
      </c>
      <c r="V21" s="18"/>
      <c r="W21" s="161" t="s">
        <v>88</v>
      </c>
      <c r="X21" s="162" t="s">
        <v>88</v>
      </c>
      <c r="Y21" s="64">
        <f t="shared" si="6"/>
        <v>0</v>
      </c>
      <c r="Z21" s="70">
        <v>280</v>
      </c>
      <c r="AA21" s="14">
        <f>Y21+Z21</f>
        <v>280</v>
      </c>
      <c r="AB21" s="148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>
        <v>280</v>
      </c>
      <c r="O22" s="14">
        <f t="shared" ref="O22:O23" si="9">M22+N22</f>
        <v>280</v>
      </c>
      <c r="P22" s="18"/>
      <c r="Q22" s="16"/>
      <c r="R22" s="61">
        <v>58.8</v>
      </c>
      <c r="S22" s="64">
        <f t="shared" si="4"/>
        <v>58.8</v>
      </c>
      <c r="T22" s="70"/>
      <c r="U22" s="14">
        <f t="shared" ref="U22:U23" si="10">S22+T22</f>
        <v>58.8</v>
      </c>
      <c r="V22" s="18"/>
      <c r="W22" s="161" t="s">
        <v>88</v>
      </c>
      <c r="X22" s="162" t="s">
        <v>88</v>
      </c>
      <c r="Y22" s="64">
        <f t="shared" si="6"/>
        <v>0</v>
      </c>
      <c r="Z22" s="70">
        <v>280</v>
      </c>
      <c r="AA22" s="14">
        <f t="shared" ref="AA22:AA23" si="11">Y22+Z22</f>
        <v>280</v>
      </c>
      <c r="AB22" s="148">
        <f t="shared" si="8"/>
        <v>1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>
        <v>5279.3</v>
      </c>
      <c r="K23" s="22"/>
      <c r="L23" s="62"/>
      <c r="M23" s="65">
        <f t="shared" si="0"/>
        <v>5279.3</v>
      </c>
      <c r="N23" s="71"/>
      <c r="O23" s="23">
        <f t="shared" si="9"/>
        <v>5279.3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1">
        <f t="shared" si="8"/>
        <v>0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4914.7</v>
      </c>
      <c r="E24" s="27">
        <f>SUM(E15:E21)</f>
        <v>35673</v>
      </c>
      <c r="F24" s="27">
        <f>SUM(F15:F21)</f>
        <v>1163</v>
      </c>
      <c r="G24" s="28">
        <f>SUM(D24:F24)</f>
        <v>41750.699999999997</v>
      </c>
      <c r="H24" s="29">
        <f>SUM(H15:H21)</f>
        <v>238</v>
      </c>
      <c r="I24" s="29">
        <f>SUM(I15:I21)</f>
        <v>41988.700000000004</v>
      </c>
      <c r="J24" s="26">
        <f>SUM(J15:J21)</f>
        <v>5279.2999999999993</v>
      </c>
      <c r="K24" s="27">
        <f>SUM(K15:K21)</f>
        <v>38718</v>
      </c>
      <c r="L24" s="27">
        <f>SUM(L15:L21)</f>
        <v>3000</v>
      </c>
      <c r="M24" s="28">
        <f>SUM(J24:L24)</f>
        <v>46997.3</v>
      </c>
      <c r="N24" s="29">
        <f>SUM(N15:N21)</f>
        <v>280</v>
      </c>
      <c r="O24" s="29">
        <f>SUM(O15:O21)</f>
        <v>47277.3</v>
      </c>
      <c r="P24" s="26">
        <f>SUM(P15:P21)</f>
        <v>2639.6</v>
      </c>
      <c r="Q24" s="27">
        <f>SUM(Q15:Q21)</f>
        <v>19758.8</v>
      </c>
      <c r="R24" s="27">
        <f>SUM(R15:R21)</f>
        <v>645.6</v>
      </c>
      <c r="S24" s="28">
        <f>SUM(P24:R24)</f>
        <v>23043.999999999996</v>
      </c>
      <c r="T24" s="29">
        <f>SUM(T15:T21)</f>
        <v>36.5</v>
      </c>
      <c r="U24" s="29">
        <f>SUM(U15:U21)</f>
        <v>23080.500000000004</v>
      </c>
      <c r="V24" s="26">
        <f>SUM(V15:V21)</f>
        <v>5620.4</v>
      </c>
      <c r="W24" s="27">
        <f>SUM(W15:W21)</f>
        <v>42540</v>
      </c>
      <c r="X24" s="27">
        <f>SUM(X15:X21)</f>
        <v>2400</v>
      </c>
      <c r="Y24" s="28">
        <f>SUM(V24:X24)</f>
        <v>50560.4</v>
      </c>
      <c r="Z24" s="29">
        <f>SUM(Z15:Z21)</f>
        <v>280</v>
      </c>
      <c r="AA24" s="29">
        <f>SUM(AA15:AA21)</f>
        <v>50840.4</v>
      </c>
      <c r="AB24" s="152">
        <f t="shared" si="8"/>
        <v>1.0753659790216445</v>
      </c>
      <c r="AC24" s="4"/>
      <c r="AD24" s="4"/>
    </row>
    <row r="25" spans="1:30" ht="15.75" customHeight="1" thickBot="1" x14ac:dyDescent="0.3">
      <c r="A25" s="5"/>
      <c r="B25" s="30"/>
      <c r="C25" s="31"/>
      <c r="D25" s="188" t="s">
        <v>68</v>
      </c>
      <c r="E25" s="189"/>
      <c r="F25" s="189"/>
      <c r="G25" s="190"/>
      <c r="H25" s="190"/>
      <c r="I25" s="191"/>
      <c r="J25" s="188" t="s">
        <v>68</v>
      </c>
      <c r="K25" s="189"/>
      <c r="L25" s="189"/>
      <c r="M25" s="190"/>
      <c r="N25" s="190"/>
      <c r="O25" s="191"/>
      <c r="P25" s="188" t="s">
        <v>68</v>
      </c>
      <c r="Q25" s="189"/>
      <c r="R25" s="189"/>
      <c r="S25" s="190"/>
      <c r="T25" s="190"/>
      <c r="U25" s="191"/>
      <c r="V25" s="188" t="s">
        <v>68</v>
      </c>
      <c r="W25" s="189"/>
      <c r="X25" s="189"/>
      <c r="Y25" s="190"/>
      <c r="Z25" s="190"/>
      <c r="AA25" s="191"/>
      <c r="AB25" s="217" t="s">
        <v>105</v>
      </c>
      <c r="AC25" s="4"/>
      <c r="AD25" s="4"/>
    </row>
    <row r="26" spans="1:30" ht="15.75" thickBot="1" x14ac:dyDescent="0.3">
      <c r="A26" s="5"/>
      <c r="B26" s="200" t="s">
        <v>37</v>
      </c>
      <c r="C26" s="213" t="s">
        <v>38</v>
      </c>
      <c r="D26" s="192" t="s">
        <v>69</v>
      </c>
      <c r="E26" s="193"/>
      <c r="F26" s="193"/>
      <c r="G26" s="194" t="s">
        <v>64</v>
      </c>
      <c r="H26" s="202" t="s">
        <v>67</v>
      </c>
      <c r="I26" s="204" t="s">
        <v>68</v>
      </c>
      <c r="J26" s="192" t="s">
        <v>69</v>
      </c>
      <c r="K26" s="193"/>
      <c r="L26" s="193"/>
      <c r="M26" s="194" t="s">
        <v>64</v>
      </c>
      <c r="N26" s="202" t="s">
        <v>67</v>
      </c>
      <c r="O26" s="204" t="s">
        <v>68</v>
      </c>
      <c r="P26" s="192" t="s">
        <v>69</v>
      </c>
      <c r="Q26" s="193"/>
      <c r="R26" s="193"/>
      <c r="S26" s="194" t="s">
        <v>64</v>
      </c>
      <c r="T26" s="202" t="s">
        <v>67</v>
      </c>
      <c r="U26" s="204" t="s">
        <v>68</v>
      </c>
      <c r="V26" s="192" t="s">
        <v>69</v>
      </c>
      <c r="W26" s="193"/>
      <c r="X26" s="193"/>
      <c r="Y26" s="194" t="s">
        <v>64</v>
      </c>
      <c r="Z26" s="202" t="s">
        <v>67</v>
      </c>
      <c r="AA26" s="204" t="s">
        <v>68</v>
      </c>
      <c r="AB26" s="218"/>
      <c r="AC26" s="4"/>
      <c r="AD26" s="4"/>
    </row>
    <row r="27" spans="1:30" ht="15.75" thickBot="1" x14ac:dyDescent="0.3">
      <c r="A27" s="5"/>
      <c r="B27" s="201"/>
      <c r="C27" s="214"/>
      <c r="D27" s="32" t="s">
        <v>54</v>
      </c>
      <c r="E27" s="33" t="s">
        <v>55</v>
      </c>
      <c r="F27" s="34" t="s">
        <v>56</v>
      </c>
      <c r="G27" s="195"/>
      <c r="H27" s="203"/>
      <c r="I27" s="205"/>
      <c r="J27" s="32" t="s">
        <v>54</v>
      </c>
      <c r="K27" s="33" t="s">
        <v>55</v>
      </c>
      <c r="L27" s="34" t="s">
        <v>56</v>
      </c>
      <c r="M27" s="195"/>
      <c r="N27" s="203"/>
      <c r="O27" s="205"/>
      <c r="P27" s="32" t="s">
        <v>54</v>
      </c>
      <c r="Q27" s="33" t="s">
        <v>55</v>
      </c>
      <c r="R27" s="34" t="s">
        <v>56</v>
      </c>
      <c r="S27" s="195"/>
      <c r="T27" s="203"/>
      <c r="U27" s="205"/>
      <c r="V27" s="32" t="s">
        <v>54</v>
      </c>
      <c r="W27" s="33" t="s">
        <v>55</v>
      </c>
      <c r="X27" s="34" t="s">
        <v>56</v>
      </c>
      <c r="Y27" s="195"/>
      <c r="Z27" s="203"/>
      <c r="AA27" s="205"/>
      <c r="AB27" s="219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359</v>
      </c>
      <c r="E28" s="72"/>
      <c r="F28" s="72"/>
      <c r="G28" s="73">
        <f>SUM(D28:F28)</f>
        <v>359</v>
      </c>
      <c r="H28" s="73"/>
      <c r="I28" s="37">
        <f>G28+H28</f>
        <v>359</v>
      </c>
      <c r="J28" s="80">
        <v>350</v>
      </c>
      <c r="K28" s="72"/>
      <c r="L28" s="72">
        <v>600</v>
      </c>
      <c r="M28" s="73">
        <f>SUM(J28:L28)</f>
        <v>950</v>
      </c>
      <c r="N28" s="73"/>
      <c r="O28" s="37">
        <f>M28+N28</f>
        <v>950</v>
      </c>
      <c r="P28" s="80">
        <v>85.5</v>
      </c>
      <c r="Q28" s="72"/>
      <c r="R28" s="72">
        <v>617.29999999999995</v>
      </c>
      <c r="S28" s="73">
        <f>SUM(P28:R28)</f>
        <v>702.8</v>
      </c>
      <c r="T28" s="73"/>
      <c r="U28" s="37">
        <f>S28+T28</f>
        <v>702.8</v>
      </c>
      <c r="V28" s="80">
        <v>380</v>
      </c>
      <c r="W28" s="72"/>
      <c r="X28" s="72"/>
      <c r="Y28" s="73">
        <f>SUM(V28:X28)</f>
        <v>380</v>
      </c>
      <c r="Z28" s="73"/>
      <c r="AA28" s="37">
        <f>Y28+Z28</f>
        <v>380</v>
      </c>
      <c r="AB28" s="148">
        <f t="shared" ref="AB28:AB41" si="12">(AA28/O28)</f>
        <v>0.4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566</v>
      </c>
      <c r="E29" s="74"/>
      <c r="F29" s="74">
        <v>1072</v>
      </c>
      <c r="G29" s="75">
        <f t="shared" ref="G29:G38" si="13">SUM(D29:F29)</f>
        <v>1638</v>
      </c>
      <c r="H29" s="76">
        <v>7.5</v>
      </c>
      <c r="I29" s="14">
        <f t="shared" ref="I29:I38" si="14">G29+H29</f>
        <v>1645.5</v>
      </c>
      <c r="J29" s="81">
        <v>310.10000000000002</v>
      </c>
      <c r="K29" s="74"/>
      <c r="L29" s="74">
        <v>2200</v>
      </c>
      <c r="M29" s="75">
        <f t="shared" ref="M29:M38" si="15">SUM(J29:L29)</f>
        <v>2510.1</v>
      </c>
      <c r="N29" s="76">
        <v>22</v>
      </c>
      <c r="O29" s="14">
        <f t="shared" ref="O29:O38" si="16">M29+N29</f>
        <v>2532.1</v>
      </c>
      <c r="P29" s="81">
        <v>135</v>
      </c>
      <c r="Q29" s="74">
        <v>339.7</v>
      </c>
      <c r="R29" s="74"/>
      <c r="S29" s="75">
        <f t="shared" ref="S29:S38" si="17">SUM(P29:R29)</f>
        <v>474.7</v>
      </c>
      <c r="T29" s="76"/>
      <c r="U29" s="14">
        <f t="shared" ref="U29:U38" si="18">S29+T29</f>
        <v>474.7</v>
      </c>
      <c r="V29" s="81">
        <v>450</v>
      </c>
      <c r="W29" s="74"/>
      <c r="X29" s="74">
        <v>2400</v>
      </c>
      <c r="Y29" s="75">
        <f t="shared" ref="Y29:Y38" si="19">SUM(V29:X29)</f>
        <v>2850</v>
      </c>
      <c r="Z29" s="76">
        <v>22</v>
      </c>
      <c r="AA29" s="14">
        <f t="shared" ref="AA29:AA38" si="20">Y29+Z29</f>
        <v>2872</v>
      </c>
      <c r="AB29" s="148">
        <f t="shared" si="12"/>
        <v>1.1342364045653806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1629</v>
      </c>
      <c r="E30" s="77"/>
      <c r="F30" s="77" t="s">
        <v>88</v>
      </c>
      <c r="G30" s="75">
        <f t="shared" si="13"/>
        <v>1629</v>
      </c>
      <c r="H30" s="75">
        <v>47.9</v>
      </c>
      <c r="I30" s="14">
        <f t="shared" si="14"/>
        <v>1676.9</v>
      </c>
      <c r="J30" s="82">
        <v>1980</v>
      </c>
      <c r="K30" s="77"/>
      <c r="L30" s="77"/>
      <c r="M30" s="75">
        <f t="shared" si="15"/>
        <v>1980</v>
      </c>
      <c r="N30" s="75">
        <v>258</v>
      </c>
      <c r="O30" s="14">
        <f t="shared" si="16"/>
        <v>2238</v>
      </c>
      <c r="P30" s="82">
        <v>1120</v>
      </c>
      <c r="Q30" s="77"/>
      <c r="R30" s="77">
        <v>7</v>
      </c>
      <c r="S30" s="75">
        <f t="shared" si="17"/>
        <v>1127</v>
      </c>
      <c r="T30" s="75"/>
      <c r="U30" s="14">
        <f t="shared" si="18"/>
        <v>1127</v>
      </c>
      <c r="V30" s="82">
        <v>2130</v>
      </c>
      <c r="W30" s="77"/>
      <c r="X30" s="77"/>
      <c r="Y30" s="75">
        <f t="shared" si="19"/>
        <v>2130</v>
      </c>
      <c r="Z30" s="75">
        <v>258</v>
      </c>
      <c r="AA30" s="14">
        <f t="shared" si="20"/>
        <v>2388</v>
      </c>
      <c r="AB30" s="148">
        <f t="shared" si="12"/>
        <v>1.0670241286863271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806</v>
      </c>
      <c r="E31" s="77"/>
      <c r="F31" s="77"/>
      <c r="G31" s="75">
        <f t="shared" si="13"/>
        <v>806</v>
      </c>
      <c r="H31" s="75"/>
      <c r="I31" s="14">
        <f t="shared" si="14"/>
        <v>806</v>
      </c>
      <c r="J31" s="82">
        <v>720</v>
      </c>
      <c r="K31" s="77"/>
      <c r="L31" s="77">
        <v>100</v>
      </c>
      <c r="M31" s="75">
        <f t="shared" si="15"/>
        <v>820</v>
      </c>
      <c r="N31" s="75"/>
      <c r="O31" s="14">
        <f t="shared" si="16"/>
        <v>820</v>
      </c>
      <c r="P31" s="82">
        <v>289</v>
      </c>
      <c r="Q31" s="77"/>
      <c r="R31" s="77"/>
      <c r="S31" s="75">
        <f t="shared" si="17"/>
        <v>289</v>
      </c>
      <c r="T31" s="75"/>
      <c r="U31" s="14">
        <f t="shared" si="18"/>
        <v>289</v>
      </c>
      <c r="V31" s="82">
        <v>810</v>
      </c>
      <c r="W31" s="77"/>
      <c r="X31" s="77"/>
      <c r="Y31" s="75">
        <f t="shared" si="19"/>
        <v>810</v>
      </c>
      <c r="Z31" s="75"/>
      <c r="AA31" s="14">
        <f t="shared" si="20"/>
        <v>810</v>
      </c>
      <c r="AB31" s="148">
        <f t="shared" si="12"/>
        <v>0.98780487804878048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168" t="s">
        <v>88</v>
      </c>
      <c r="E32" s="77">
        <v>26085</v>
      </c>
      <c r="F32" s="77"/>
      <c r="G32" s="75">
        <f t="shared" si="13"/>
        <v>26085</v>
      </c>
      <c r="H32" s="75"/>
      <c r="I32" s="14">
        <f t="shared" si="14"/>
        <v>26085</v>
      </c>
      <c r="J32" s="83">
        <v>259.39999999999998</v>
      </c>
      <c r="K32" s="77">
        <v>27649.1</v>
      </c>
      <c r="L32" s="77"/>
      <c r="M32" s="75">
        <f t="shared" si="15"/>
        <v>27908.5</v>
      </c>
      <c r="N32" s="75"/>
      <c r="O32" s="14">
        <f t="shared" si="16"/>
        <v>27908.5</v>
      </c>
      <c r="P32" s="83"/>
      <c r="Q32" s="77">
        <v>12524.6</v>
      </c>
      <c r="R32" s="77"/>
      <c r="S32" s="75">
        <f t="shared" si="17"/>
        <v>12524.6</v>
      </c>
      <c r="T32" s="75"/>
      <c r="U32" s="14">
        <f t="shared" si="18"/>
        <v>12524.6</v>
      </c>
      <c r="V32" s="164">
        <v>260</v>
      </c>
      <c r="W32" s="77">
        <v>31735</v>
      </c>
      <c r="X32" s="77"/>
      <c r="Y32" s="75">
        <f t="shared" si="19"/>
        <v>31995</v>
      </c>
      <c r="Z32" s="75"/>
      <c r="AA32" s="14">
        <f t="shared" si="20"/>
        <v>31995</v>
      </c>
      <c r="AB32" s="148">
        <f t="shared" si="12"/>
        <v>1.146424924306215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168" t="s">
        <v>88</v>
      </c>
      <c r="E33" s="77">
        <v>26060</v>
      </c>
      <c r="F33" s="77"/>
      <c r="G33" s="75">
        <f t="shared" si="13"/>
        <v>26060</v>
      </c>
      <c r="H33" s="75"/>
      <c r="I33" s="14">
        <f t="shared" si="14"/>
        <v>26060</v>
      </c>
      <c r="J33" s="83"/>
      <c r="K33" s="77">
        <v>27609.1</v>
      </c>
      <c r="L33" s="77"/>
      <c r="M33" s="75">
        <f t="shared" si="15"/>
        <v>27609.1</v>
      </c>
      <c r="N33" s="75"/>
      <c r="O33" s="14">
        <f t="shared" si="16"/>
        <v>27609.1</v>
      </c>
      <c r="P33" s="83"/>
      <c r="Q33" s="77">
        <v>12191.8</v>
      </c>
      <c r="R33" s="77"/>
      <c r="S33" s="75">
        <f t="shared" si="17"/>
        <v>12191.8</v>
      </c>
      <c r="T33" s="75"/>
      <c r="U33" s="14">
        <f t="shared" si="18"/>
        <v>12191.8</v>
      </c>
      <c r="V33" s="164" t="s">
        <v>88</v>
      </c>
      <c r="W33" s="77">
        <v>31585</v>
      </c>
      <c r="X33" s="77"/>
      <c r="Y33" s="75">
        <f t="shared" si="19"/>
        <v>31585</v>
      </c>
      <c r="Z33" s="75"/>
      <c r="AA33" s="14">
        <f t="shared" si="20"/>
        <v>31585</v>
      </c>
      <c r="AB33" s="148">
        <f t="shared" si="12"/>
        <v>1.1440068673009987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168" t="s">
        <v>88</v>
      </c>
      <c r="E34" s="77">
        <v>25</v>
      </c>
      <c r="F34" s="77"/>
      <c r="G34" s="75">
        <f t="shared" si="13"/>
        <v>25</v>
      </c>
      <c r="H34" s="75"/>
      <c r="I34" s="14">
        <f t="shared" si="14"/>
        <v>25</v>
      </c>
      <c r="J34" s="83"/>
      <c r="K34" s="77">
        <v>40</v>
      </c>
      <c r="L34" s="77"/>
      <c r="M34" s="75">
        <f>SUM(J34:L34)</f>
        <v>40</v>
      </c>
      <c r="N34" s="75"/>
      <c r="O34" s="14">
        <f t="shared" si="16"/>
        <v>40</v>
      </c>
      <c r="P34" s="83" t="s">
        <v>88</v>
      </c>
      <c r="Q34" s="77">
        <v>35.299999999999997</v>
      </c>
      <c r="R34" s="77"/>
      <c r="S34" s="75">
        <f t="shared" si="17"/>
        <v>35.299999999999997</v>
      </c>
      <c r="T34" s="75"/>
      <c r="U34" s="14">
        <f t="shared" si="18"/>
        <v>35.299999999999997</v>
      </c>
      <c r="V34" s="164" t="s">
        <v>88</v>
      </c>
      <c r="W34" s="77">
        <v>150</v>
      </c>
      <c r="X34" s="77"/>
      <c r="Y34" s="75">
        <f t="shared" si="19"/>
        <v>150</v>
      </c>
      <c r="Z34" s="75"/>
      <c r="AA34" s="14">
        <f t="shared" si="20"/>
        <v>150</v>
      </c>
      <c r="AB34" s="148">
        <f t="shared" si="12"/>
        <v>3.75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168" t="s">
        <v>88</v>
      </c>
      <c r="E35" s="77">
        <v>8737</v>
      </c>
      <c r="F35" s="77"/>
      <c r="G35" s="75">
        <f t="shared" si="13"/>
        <v>8737</v>
      </c>
      <c r="H35" s="75"/>
      <c r="I35" s="14">
        <f t="shared" si="14"/>
        <v>8737</v>
      </c>
      <c r="J35" s="83"/>
      <c r="K35" s="77">
        <v>9897.6</v>
      </c>
      <c r="L35" s="77"/>
      <c r="M35" s="75">
        <f t="shared" si="15"/>
        <v>9897.6</v>
      </c>
      <c r="N35" s="75"/>
      <c r="O35" s="14">
        <f t="shared" si="16"/>
        <v>9897.6</v>
      </c>
      <c r="P35" s="83"/>
      <c r="Q35" s="77">
        <v>4174.8</v>
      </c>
      <c r="R35" s="77"/>
      <c r="S35" s="75">
        <f t="shared" si="17"/>
        <v>4174.8</v>
      </c>
      <c r="T35" s="75"/>
      <c r="U35" s="14">
        <f t="shared" si="18"/>
        <v>4174.8</v>
      </c>
      <c r="V35" s="164" t="s">
        <v>88</v>
      </c>
      <c r="W35" s="77">
        <v>10805</v>
      </c>
      <c r="X35" s="77"/>
      <c r="Y35" s="75">
        <f t="shared" si="19"/>
        <v>10805</v>
      </c>
      <c r="Z35" s="75"/>
      <c r="AA35" s="14">
        <f t="shared" si="20"/>
        <v>10805</v>
      </c>
      <c r="AB35" s="148">
        <f t="shared" si="12"/>
        <v>1.0916787908179761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2"/>
      <c r="K36" s="77"/>
      <c r="L36" s="77"/>
      <c r="M36" s="75">
        <f t="shared" si="15"/>
        <v>0</v>
      </c>
      <c r="N36" s="75"/>
      <c r="O36" s="14">
        <f t="shared" si="16"/>
        <v>0</v>
      </c>
      <c r="P36" s="82"/>
      <c r="Q36" s="77"/>
      <c r="R36" s="77"/>
      <c r="S36" s="75">
        <f t="shared" si="17"/>
        <v>0</v>
      </c>
      <c r="T36" s="75"/>
      <c r="U36" s="14">
        <f t="shared" si="18"/>
        <v>0</v>
      </c>
      <c r="V36" s="163" t="s">
        <v>88</v>
      </c>
      <c r="W36" s="77"/>
      <c r="X36" s="77"/>
      <c r="Y36" s="75">
        <f t="shared" si="19"/>
        <v>0</v>
      </c>
      <c r="Z36" s="75"/>
      <c r="AA36" s="14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771</v>
      </c>
      <c r="E37" s="77"/>
      <c r="F37" s="77"/>
      <c r="G37" s="75">
        <f t="shared" si="13"/>
        <v>771</v>
      </c>
      <c r="H37" s="75"/>
      <c r="I37" s="14">
        <f t="shared" si="14"/>
        <v>771</v>
      </c>
      <c r="J37" s="82">
        <v>1412.8</v>
      </c>
      <c r="K37" s="77"/>
      <c r="L37" s="77"/>
      <c r="M37" s="75">
        <f t="shared" si="15"/>
        <v>1412.8</v>
      </c>
      <c r="N37" s="75"/>
      <c r="O37" s="14">
        <f t="shared" si="16"/>
        <v>1412.8</v>
      </c>
      <c r="P37" s="82">
        <v>706.4</v>
      </c>
      <c r="Q37" s="77"/>
      <c r="R37" s="77"/>
      <c r="S37" s="75">
        <f t="shared" si="17"/>
        <v>706.4</v>
      </c>
      <c r="T37" s="75"/>
      <c r="U37" s="14">
        <f t="shared" si="18"/>
        <v>706.4</v>
      </c>
      <c r="V37" s="82">
        <v>1396.6</v>
      </c>
      <c r="W37" s="77"/>
      <c r="X37" s="77"/>
      <c r="Y37" s="75">
        <f t="shared" si="19"/>
        <v>1396.6</v>
      </c>
      <c r="Z37" s="75"/>
      <c r="AA37" s="14">
        <f t="shared" si="20"/>
        <v>1396.6</v>
      </c>
      <c r="AB37" s="148">
        <f t="shared" si="12"/>
        <v>0.98853340883352203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8">
        <v>811.9</v>
      </c>
      <c r="E38" s="78">
        <v>851</v>
      </c>
      <c r="F38" s="78"/>
      <c r="G38" s="75">
        <f t="shared" si="13"/>
        <v>1662.9</v>
      </c>
      <c r="H38" s="79"/>
      <c r="I38" s="23">
        <f t="shared" si="14"/>
        <v>1662.9</v>
      </c>
      <c r="J38" s="84">
        <v>247</v>
      </c>
      <c r="K38" s="78">
        <v>1171.3</v>
      </c>
      <c r="L38" s="78">
        <v>100</v>
      </c>
      <c r="M38" s="79">
        <f t="shared" si="15"/>
        <v>1518.3</v>
      </c>
      <c r="N38" s="79"/>
      <c r="O38" s="23">
        <f t="shared" si="16"/>
        <v>1518.3</v>
      </c>
      <c r="P38" s="84">
        <v>155.4</v>
      </c>
      <c r="Q38" s="78">
        <v>555.5</v>
      </c>
      <c r="R38" s="78">
        <v>48.5</v>
      </c>
      <c r="S38" s="79">
        <f t="shared" si="17"/>
        <v>759.4</v>
      </c>
      <c r="T38" s="79"/>
      <c r="U38" s="23">
        <f t="shared" si="18"/>
        <v>759.4</v>
      </c>
      <c r="V38" s="84">
        <v>193.8</v>
      </c>
      <c r="W38" s="78"/>
      <c r="X38" s="78"/>
      <c r="Y38" s="79">
        <f t="shared" si="19"/>
        <v>193.8</v>
      </c>
      <c r="Z38" s="79"/>
      <c r="AA38" s="23">
        <f t="shared" si="20"/>
        <v>193.8</v>
      </c>
      <c r="AB38" s="151">
        <f t="shared" si="12"/>
        <v>0.12764275834815256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4942.8999999999996</v>
      </c>
      <c r="E39" s="42">
        <f>SUM(E35:E38)+SUM(E28:E32)</f>
        <v>35673</v>
      </c>
      <c r="F39" s="42">
        <f>SUM(F35:F38)+SUM(F28:F32)</f>
        <v>1072</v>
      </c>
      <c r="G39" s="147">
        <f>SUM(D39:F39)</f>
        <v>41687.9</v>
      </c>
      <c r="H39" s="43">
        <f>SUM(H28:H32)+SUM(H35:H38)</f>
        <v>55.4</v>
      </c>
      <c r="I39" s="44">
        <f>SUM(I35:I38)+SUM(I28:I32)</f>
        <v>41743.300000000003</v>
      </c>
      <c r="J39" s="42">
        <f>SUM(J35:J38)+SUM(J28:J32)</f>
        <v>5279.3</v>
      </c>
      <c r="K39" s="42">
        <f>SUM(K35:K38)+SUM(K28:K32)</f>
        <v>38718</v>
      </c>
      <c r="L39" s="42">
        <f>SUM(L35:L38)+SUM(L28:L32)</f>
        <v>3000</v>
      </c>
      <c r="M39" s="147">
        <f>SUM(J39:L39)</f>
        <v>46997.3</v>
      </c>
      <c r="N39" s="43">
        <f>SUM(N28:N32)+SUM(N35:N38)</f>
        <v>280</v>
      </c>
      <c r="O39" s="44">
        <f>SUM(O35:O38)+SUM(O28:O32)</f>
        <v>47277.299999999996</v>
      </c>
      <c r="P39" s="42">
        <f>SUM(P35:P38)+SUM(P28:P32)</f>
        <v>2491.3000000000002</v>
      </c>
      <c r="Q39" s="42">
        <f>SUM(Q35:Q38)+SUM(Q28:Q32)</f>
        <v>17594.600000000002</v>
      </c>
      <c r="R39" s="42">
        <f>SUM(R35:R38)+SUM(R28:R32)</f>
        <v>672.8</v>
      </c>
      <c r="S39" s="147">
        <f>SUM(P39:R39)</f>
        <v>20758.7</v>
      </c>
      <c r="T39" s="43">
        <f>SUM(T28:T32)+SUM(T35:T38)</f>
        <v>0</v>
      </c>
      <c r="U39" s="44">
        <f>SUM(U35:U38)+SUM(U28:U32)</f>
        <v>20758.7</v>
      </c>
      <c r="V39" s="42">
        <f>SUM(V35:V38)+SUM(V28:V32)</f>
        <v>5620.4</v>
      </c>
      <c r="W39" s="42">
        <f>SUM(W35:W38)+SUM(W28:W32)</f>
        <v>42540</v>
      </c>
      <c r="X39" s="42">
        <f>SUM(X35:X38)+SUM(X28:X32)</f>
        <v>2400</v>
      </c>
      <c r="Y39" s="147">
        <f>SUM(V39:X39)</f>
        <v>50560.4</v>
      </c>
      <c r="Z39" s="43">
        <f>SUM(Z28:Z32)+SUM(Z35:Z38)</f>
        <v>280</v>
      </c>
      <c r="AA39" s="44">
        <f>SUM(AA35:AA38)+SUM(AA28:AA32)</f>
        <v>50840.4</v>
      </c>
      <c r="AB39" s="153">
        <f t="shared" si="12"/>
        <v>1.0753659790216448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-28.199999999999818</v>
      </c>
      <c r="E40" s="110">
        <f t="shared" si="21"/>
        <v>0</v>
      </c>
      <c r="F40" s="110">
        <f t="shared" si="21"/>
        <v>91</v>
      </c>
      <c r="G40" s="119">
        <f>G24-G39</f>
        <v>62.799999999995634</v>
      </c>
      <c r="H40" s="119">
        <f t="shared" si="21"/>
        <v>182.6</v>
      </c>
      <c r="I40" s="120">
        <f t="shared" si="21"/>
        <v>245.40000000000146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19">
        <f t="shared" si="21"/>
        <v>0</v>
      </c>
      <c r="N40" s="119">
        <f t="shared" si="21"/>
        <v>0</v>
      </c>
      <c r="O40" s="120">
        <f t="shared" si="21"/>
        <v>0</v>
      </c>
      <c r="P40" s="110">
        <f t="shared" ref="P40:U40" si="22">P24-P39</f>
        <v>148.29999999999973</v>
      </c>
      <c r="Q40" s="110">
        <f t="shared" si="22"/>
        <v>2164.1999999999971</v>
      </c>
      <c r="R40" s="110">
        <f t="shared" si="22"/>
        <v>-27.199999999999932</v>
      </c>
      <c r="S40" s="119">
        <f t="shared" si="22"/>
        <v>2285.2999999999956</v>
      </c>
      <c r="T40" s="119">
        <f t="shared" si="22"/>
        <v>36.5</v>
      </c>
      <c r="U40" s="120">
        <f t="shared" si="22"/>
        <v>2321.8000000000029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-3664.5999999999985</v>
      </c>
      <c r="J41" s="113"/>
      <c r="K41" s="114"/>
      <c r="L41" s="114"/>
      <c r="M41" s="115"/>
      <c r="N41" s="118"/>
      <c r="O41" s="117">
        <f>O40-J16</f>
        <v>-3959.4</v>
      </c>
      <c r="P41" s="113"/>
      <c r="Q41" s="114"/>
      <c r="R41" s="114"/>
      <c r="S41" s="115"/>
      <c r="T41" s="118"/>
      <c r="U41" s="117">
        <f>U40-P16</f>
        <v>342.10000000000286</v>
      </c>
      <c r="V41" s="113"/>
      <c r="W41" s="114"/>
      <c r="X41" s="114"/>
      <c r="Y41" s="115"/>
      <c r="Z41" s="118"/>
      <c r="AA41" s="117">
        <f>AA40-V16</f>
        <v>-4300</v>
      </c>
      <c r="AB41" s="148">
        <f t="shared" si="12"/>
        <v>1.0860231348184068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10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11"/>
      <c r="D44" s="95">
        <v>304.10000000000002</v>
      </c>
      <c r="E44" s="105">
        <v>304.10000000000002</v>
      </c>
      <c r="F44" s="106">
        <v>0</v>
      </c>
      <c r="G44" s="49"/>
      <c r="H44" s="49"/>
      <c r="I44" s="50"/>
      <c r="J44" s="95">
        <v>321.89999999999998</v>
      </c>
      <c r="K44" s="105">
        <v>321.89999999999998</v>
      </c>
      <c r="L44" s="106">
        <v>0</v>
      </c>
      <c r="M44" s="94"/>
      <c r="N44" s="94"/>
      <c r="O44" s="94"/>
      <c r="P44" s="95">
        <v>160.94999999999999</v>
      </c>
      <c r="Q44" s="105">
        <v>161</v>
      </c>
      <c r="R44" s="106">
        <v>0</v>
      </c>
      <c r="S44" s="4"/>
      <c r="T44" s="4"/>
      <c r="U44" s="4"/>
      <c r="V44" s="95">
        <v>321.89999999999998</v>
      </c>
      <c r="W44" s="105">
        <v>321.89999999999998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10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9"/>
      <c r="M46" s="149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12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50"/>
      <c r="M47" s="150"/>
      <c r="N47" s="4" t="s">
        <v>88</v>
      </c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92</v>
      </c>
      <c r="G49" s="100" t="s">
        <v>94</v>
      </c>
      <c r="H49" s="49"/>
      <c r="I49" s="4"/>
      <c r="J49" s="100" t="s">
        <v>73</v>
      </c>
      <c r="K49" s="100" t="s">
        <v>74</v>
      </c>
      <c r="L49" s="100" t="s">
        <v>92</v>
      </c>
      <c r="M49" s="100" t="s">
        <v>95</v>
      </c>
      <c r="N49" s="4"/>
      <c r="O49" s="4"/>
      <c r="P49" s="100" t="s">
        <v>73</v>
      </c>
      <c r="Q49" s="100" t="s">
        <v>74</v>
      </c>
      <c r="R49" s="100" t="s">
        <v>92</v>
      </c>
      <c r="S49" s="100" t="s">
        <v>95</v>
      </c>
      <c r="T49" s="4"/>
      <c r="U49" s="4"/>
      <c r="V49" s="100" t="s">
        <v>96</v>
      </c>
      <c r="W49" s="100" t="s">
        <v>74</v>
      </c>
      <c r="X49" s="100" t="s">
        <v>92</v>
      </c>
      <c r="Y49" s="100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>
        <v>3927.7</v>
      </c>
      <c r="E50" s="85">
        <v>980</v>
      </c>
      <c r="F50" s="85">
        <v>1159.5999999999999</v>
      </c>
      <c r="G50" s="52">
        <f>D50+E50-F50</f>
        <v>3748.1</v>
      </c>
      <c r="H50" s="49"/>
      <c r="I50" s="4"/>
      <c r="J50" s="85">
        <v>3748.1</v>
      </c>
      <c r="K50" s="85">
        <v>1310</v>
      </c>
      <c r="L50" s="85">
        <v>2644.4</v>
      </c>
      <c r="M50" s="52">
        <v>2415.6999999999998</v>
      </c>
      <c r="N50" s="4"/>
      <c r="O50" s="4"/>
      <c r="P50" s="85">
        <v>3748.1</v>
      </c>
      <c r="Q50" s="85">
        <v>759.7</v>
      </c>
      <c r="R50" s="85">
        <v>1274.7</v>
      </c>
      <c r="S50" s="52">
        <f>P50+Q50-R50</f>
        <v>3233.1000000000004</v>
      </c>
      <c r="T50" s="4"/>
      <c r="U50" s="4"/>
      <c r="V50" s="52">
        <f>S50+T50-U50</f>
        <v>3233.1000000000004</v>
      </c>
      <c r="W50" s="85">
        <v>1367.4</v>
      </c>
      <c r="X50" s="85">
        <v>1781.9</v>
      </c>
      <c r="Y50" s="52">
        <f>V50+W50-X50</f>
        <v>2818.6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1722</v>
      </c>
      <c r="E51" s="85">
        <v>12</v>
      </c>
      <c r="F51" s="85">
        <v>592.70000000000005</v>
      </c>
      <c r="G51" s="52">
        <f t="shared" ref="G51:G54" si="24">D51+E51-F51</f>
        <v>1141.3</v>
      </c>
      <c r="H51" s="49"/>
      <c r="I51" s="4"/>
      <c r="J51" s="85">
        <v>1141.3</v>
      </c>
      <c r="K51" s="85">
        <v>196.4</v>
      </c>
      <c r="L51" s="85">
        <v>890.5</v>
      </c>
      <c r="M51" s="52">
        <v>447.2</v>
      </c>
      <c r="N51" s="4"/>
      <c r="O51" s="4"/>
      <c r="P51" s="85">
        <v>1141.3</v>
      </c>
      <c r="Q51" s="85">
        <v>206.4</v>
      </c>
      <c r="R51" s="85">
        <v>890.5</v>
      </c>
      <c r="S51" s="52">
        <f t="shared" ref="S51:S54" si="25">P51+Q51-R51</f>
        <v>457.20000000000005</v>
      </c>
      <c r="T51" s="4"/>
      <c r="U51" s="4"/>
      <c r="V51" s="52">
        <f t="shared" ref="V51:V54" si="26">S51+T51-U51</f>
        <v>457.20000000000005</v>
      </c>
      <c r="W51" s="85">
        <v>250</v>
      </c>
      <c r="X51" s="85">
        <v>100</v>
      </c>
      <c r="Y51" s="52">
        <f t="shared" ref="Y51:Y54" si="27">V51+W51-X51</f>
        <v>607.20000000000005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1300.8</v>
      </c>
      <c r="E52" s="85">
        <v>446.8</v>
      </c>
      <c r="F52" s="85">
        <v>326.60000000000002</v>
      </c>
      <c r="G52" s="52">
        <f t="shared" si="24"/>
        <v>1421</v>
      </c>
      <c r="H52" s="49"/>
      <c r="I52" s="4"/>
      <c r="J52" s="85">
        <v>1421</v>
      </c>
      <c r="K52" s="85">
        <v>512.5</v>
      </c>
      <c r="L52" s="85">
        <v>321.89999999999998</v>
      </c>
      <c r="M52" s="52">
        <f t="shared" ref="M52:M54" si="28">J52+K52-L52</f>
        <v>1611.6</v>
      </c>
      <c r="N52" s="4"/>
      <c r="O52" s="4"/>
      <c r="P52" s="85">
        <v>1421</v>
      </c>
      <c r="Q52" s="85">
        <v>256.2</v>
      </c>
      <c r="R52" s="85">
        <v>160.9</v>
      </c>
      <c r="S52" s="52">
        <f t="shared" si="25"/>
        <v>1516.3</v>
      </c>
      <c r="T52" s="4"/>
      <c r="U52" s="4"/>
      <c r="V52" s="52">
        <f t="shared" si="26"/>
        <v>1516.3</v>
      </c>
      <c r="W52" s="85">
        <v>512.4</v>
      </c>
      <c r="X52" s="85">
        <v>321.89999999999998</v>
      </c>
      <c r="Y52" s="52">
        <f t="shared" si="27"/>
        <v>1706.7999999999997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5">
        <v>315</v>
      </c>
      <c r="E53" s="85">
        <v>0</v>
      </c>
      <c r="F53" s="85">
        <v>61.5</v>
      </c>
      <c r="G53" s="52">
        <f t="shared" si="24"/>
        <v>253.5</v>
      </c>
      <c r="H53" s="49"/>
      <c r="I53" s="4"/>
      <c r="J53" s="85">
        <v>253.5</v>
      </c>
      <c r="K53" s="85">
        <v>49.1</v>
      </c>
      <c r="L53" s="85">
        <v>60</v>
      </c>
      <c r="M53" s="52">
        <f t="shared" si="28"/>
        <v>242.60000000000002</v>
      </c>
      <c r="N53" s="4"/>
      <c r="O53" s="4"/>
      <c r="P53" s="85">
        <v>253.5</v>
      </c>
      <c r="Q53" s="85">
        <v>49.1</v>
      </c>
      <c r="R53" s="85">
        <v>0</v>
      </c>
      <c r="S53" s="52">
        <f t="shared" si="25"/>
        <v>302.60000000000002</v>
      </c>
      <c r="T53" s="4"/>
      <c r="U53" s="4"/>
      <c r="V53" s="52">
        <f t="shared" si="26"/>
        <v>302.60000000000002</v>
      </c>
      <c r="W53" s="85">
        <v>45</v>
      </c>
      <c r="X53" s="85">
        <v>60</v>
      </c>
      <c r="Y53" s="52">
        <f t="shared" si="27"/>
        <v>287.60000000000002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85">
        <v>589.9</v>
      </c>
      <c r="E54" s="85">
        <v>521.20000000000005</v>
      </c>
      <c r="F54" s="85">
        <v>178.8</v>
      </c>
      <c r="G54" s="52">
        <f t="shared" si="24"/>
        <v>932.3</v>
      </c>
      <c r="H54" s="49"/>
      <c r="I54" s="4"/>
      <c r="J54" s="85">
        <v>932.3</v>
      </c>
      <c r="K54" s="85">
        <v>552</v>
      </c>
      <c r="L54" s="85">
        <v>1372</v>
      </c>
      <c r="M54" s="52">
        <f t="shared" si="28"/>
        <v>112.29999999999995</v>
      </c>
      <c r="N54" s="4"/>
      <c r="O54" s="4"/>
      <c r="P54" s="85">
        <v>932.3</v>
      </c>
      <c r="Q54" s="85">
        <v>248</v>
      </c>
      <c r="R54" s="85">
        <v>223.3</v>
      </c>
      <c r="S54" s="52">
        <f t="shared" si="25"/>
        <v>957</v>
      </c>
      <c r="T54" s="4"/>
      <c r="U54" s="4"/>
      <c r="V54" s="52">
        <f t="shared" si="26"/>
        <v>957</v>
      </c>
      <c r="W54" s="85">
        <v>560</v>
      </c>
      <c r="X54" s="85">
        <v>1300</v>
      </c>
      <c r="Y54" s="52">
        <f t="shared" si="27"/>
        <v>217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97</v>
      </c>
      <c r="F56" s="49"/>
      <c r="G56" s="49"/>
      <c r="H56" s="49"/>
      <c r="I56" s="50"/>
      <c r="J56" s="100" t="s">
        <v>98</v>
      </c>
      <c r="K56" s="49"/>
      <c r="L56" s="49"/>
      <c r="M56" s="49"/>
      <c r="N56" s="49"/>
      <c r="O56" s="50"/>
      <c r="P56" s="100" t="s">
        <v>99</v>
      </c>
      <c r="Q56" s="50"/>
      <c r="R56" s="50"/>
      <c r="S56" s="50"/>
      <c r="T56" s="50"/>
      <c r="U56" s="50"/>
      <c r="V56" s="100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58.86</v>
      </c>
      <c r="E57" s="86">
        <v>55.1</v>
      </c>
      <c r="F57" s="49"/>
      <c r="G57" s="49"/>
      <c r="H57" s="49"/>
      <c r="I57" s="50"/>
      <c r="J57" s="86">
        <v>56.1</v>
      </c>
      <c r="K57" s="49"/>
      <c r="L57" s="49"/>
      <c r="M57" s="49"/>
      <c r="N57" s="49"/>
      <c r="O57" s="50"/>
      <c r="P57" s="86">
        <v>54.3</v>
      </c>
      <c r="Q57" s="50"/>
      <c r="R57" s="50"/>
      <c r="S57" s="50"/>
      <c r="T57" s="50"/>
      <c r="U57" s="50"/>
      <c r="V57" s="86">
        <v>57.1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93</v>
      </c>
      <c r="C59" s="101"/>
      <c r="D59" s="199"/>
      <c r="E59" s="199"/>
      <c r="F59" s="199"/>
      <c r="G59" s="199"/>
      <c r="H59" s="199"/>
      <c r="I59" s="199"/>
      <c r="J59" s="199"/>
      <c r="K59" s="199"/>
      <c r="L59" s="199"/>
      <c r="M59" s="199"/>
      <c r="N59" s="199"/>
      <c r="O59" s="199"/>
      <c r="P59" s="199"/>
      <c r="Q59" s="199"/>
      <c r="R59" s="199"/>
      <c r="S59" s="199"/>
      <c r="T59" s="199"/>
      <c r="U59" s="199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169" t="s">
        <v>108</v>
      </c>
      <c r="C61" s="170"/>
      <c r="D61" s="170"/>
      <c r="E61" s="170"/>
      <c r="F61" s="170"/>
      <c r="G61" s="170"/>
      <c r="H61" s="170"/>
      <c r="I61" s="170"/>
      <c r="J61" s="170"/>
      <c r="K61" s="170"/>
      <c r="L61" s="169" t="s">
        <v>88</v>
      </c>
      <c r="M61" s="170"/>
      <c r="N61" s="170"/>
      <c r="O61" s="170"/>
      <c r="P61" s="170"/>
      <c r="Q61" s="170"/>
      <c r="R61" s="170"/>
      <c r="S61" s="170"/>
      <c r="T61" s="170"/>
      <c r="U61" s="170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169" t="s">
        <v>88</v>
      </c>
      <c r="C62" s="170"/>
      <c r="D62" s="170"/>
      <c r="E62" s="170"/>
      <c r="F62" s="170"/>
      <c r="G62" s="170"/>
      <c r="H62" s="170"/>
      <c r="I62" s="170"/>
      <c r="J62" s="170"/>
      <c r="K62" s="170"/>
      <c r="L62" s="170"/>
      <c r="M62" s="170"/>
      <c r="N62" s="170"/>
      <c r="O62" s="170"/>
      <c r="P62" s="170"/>
      <c r="Q62" s="170"/>
      <c r="R62" s="170"/>
      <c r="S62" s="170"/>
      <c r="T62" s="170"/>
      <c r="U62" s="170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169"/>
      <c r="C63" s="170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169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M82" s="170"/>
      <c r="N82" s="170"/>
      <c r="O82" s="170"/>
      <c r="P82" s="170"/>
      <c r="Q82" s="170"/>
      <c r="R82" s="170"/>
      <c r="S82" s="170"/>
      <c r="T82" s="170"/>
      <c r="U82" s="170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1">
        <v>44474</v>
      </c>
      <c r="D91" s="53" t="s">
        <v>77</v>
      </c>
      <c r="E91" s="170" t="s">
        <v>110</v>
      </c>
      <c r="F91" s="170"/>
      <c r="G91" s="170"/>
      <c r="H91" s="53"/>
      <c r="I91" s="53" t="s">
        <v>78</v>
      </c>
      <c r="J91" s="206" t="s">
        <v>109</v>
      </c>
      <c r="K91" s="206"/>
      <c r="L91" s="206"/>
      <c r="M91" s="206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 t="s">
        <v>88</v>
      </c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6">
    <mergeCell ref="AB10:AB14"/>
    <mergeCell ref="V11:Y11"/>
    <mergeCell ref="V12:AA12"/>
    <mergeCell ref="V13:X13"/>
    <mergeCell ref="AA13:AA14"/>
    <mergeCell ref="V10:AA10"/>
    <mergeCell ref="Y13:Y14"/>
    <mergeCell ref="Z13:Z14"/>
    <mergeCell ref="P26:R26"/>
    <mergeCell ref="S26:S27"/>
    <mergeCell ref="T26:T27"/>
    <mergeCell ref="U26:U27"/>
    <mergeCell ref="AB25:AB27"/>
    <mergeCell ref="V26:X26"/>
    <mergeCell ref="AA26:AA27"/>
    <mergeCell ref="Y26:Y27"/>
    <mergeCell ref="Z26:Z27"/>
    <mergeCell ref="V25:AA25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3:R13"/>
    <mergeCell ref="B62:U62"/>
    <mergeCell ref="D59:U59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S13:S14"/>
    <mergeCell ref="T13:T14"/>
    <mergeCell ref="U13:U14"/>
    <mergeCell ref="P25:U25"/>
    <mergeCell ref="B61:K61"/>
    <mergeCell ref="L61:U61"/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NR 2022</vt:lpstr>
      <vt:lpstr>List1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2021-10-05T05:47:28Z</cp:lastPrinted>
  <dcterms:created xsi:type="dcterms:W3CDTF">2017-02-23T12:10:09Z</dcterms:created>
  <dcterms:modified xsi:type="dcterms:W3CDTF">2021-10-27T13:39:51Z</dcterms:modified>
</cp:coreProperties>
</file>